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69b148375a2532/Desktop/Carolyn/MedFest/"/>
    </mc:Choice>
  </mc:AlternateContent>
  <xr:revisionPtr revIDLastSave="0" documentId="8_{206BDB17-9E0E-4CF2-991E-76CF7ED72F42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Cash flow forecast template" sheetId="1" r:id="rId1"/>
  </sheets>
  <calcPr calcId="191029"/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9" i="1"/>
  <c r="O29" i="1" s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N13" i="1"/>
  <c r="N30" i="1" s="1"/>
  <c r="M13" i="1"/>
  <c r="M30" i="1" s="1"/>
  <c r="L13" i="1"/>
  <c r="L30" i="1" s="1"/>
  <c r="L31" i="1" s="1"/>
  <c r="K13" i="1"/>
  <c r="K30" i="1" s="1"/>
  <c r="K31" i="1" s="1"/>
  <c r="J13" i="1"/>
  <c r="J30" i="1" s="1"/>
  <c r="I13" i="1"/>
  <c r="I30" i="1" s="1"/>
  <c r="H13" i="1"/>
  <c r="H30" i="1" s="1"/>
  <c r="H31" i="1" s="1"/>
  <c r="G13" i="1"/>
  <c r="G30" i="1" s="1"/>
  <c r="G31" i="1" s="1"/>
  <c r="F13" i="1"/>
  <c r="F30" i="1" s="1"/>
  <c r="E13" i="1"/>
  <c r="E30" i="1" s="1"/>
  <c r="D13" i="1"/>
  <c r="D30" i="1" s="1"/>
  <c r="D31" i="1" s="1"/>
  <c r="C13" i="1"/>
  <c r="C30" i="1" s="1"/>
  <c r="C31" i="1" s="1"/>
  <c r="C32" i="1" s="1"/>
  <c r="D32" i="1" s="1"/>
  <c r="O12" i="1"/>
  <c r="O11" i="1"/>
  <c r="O10" i="1"/>
  <c r="O9" i="1"/>
  <c r="N6" i="1"/>
  <c r="M6" i="1"/>
  <c r="M31" i="1" s="1"/>
  <c r="L6" i="1"/>
  <c r="K6" i="1"/>
  <c r="J6" i="1"/>
  <c r="J31" i="1" s="1"/>
  <c r="I6" i="1"/>
  <c r="I31" i="1" s="1"/>
  <c r="H6" i="1"/>
  <c r="G6" i="1"/>
  <c r="F6" i="1"/>
  <c r="F31" i="1" s="1"/>
  <c r="E6" i="1"/>
  <c r="E31" i="1" s="1"/>
  <c r="D6" i="1"/>
  <c r="C6" i="1"/>
  <c r="O6" i="1" s="1"/>
  <c r="O5" i="1"/>
  <c r="O4" i="1"/>
  <c r="E32" i="1" l="1"/>
  <c r="F32" i="1" s="1"/>
  <c r="G32" i="1" s="1"/>
  <c r="H32" i="1" s="1"/>
  <c r="I32" i="1" s="1"/>
  <c r="J32" i="1" s="1"/>
  <c r="K32" i="1" s="1"/>
  <c r="L32" i="1" s="1"/>
  <c r="M32" i="1" s="1"/>
  <c r="N32" i="1" s="1"/>
  <c r="N31" i="1"/>
  <c r="O13" i="1"/>
  <c r="O30" i="1" s="1"/>
</calcChain>
</file>

<file path=xl/sharedStrings.xml><?xml version="1.0" encoding="utf-8"?>
<sst xmlns="http://schemas.openxmlformats.org/spreadsheetml/2006/main" count="44" uniqueCount="44">
  <si>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</si>
  <si>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</si>
  <si>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</si>
  <si>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</si>
  <si>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</si>
  <si>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</si>
  <si>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</si>
  <si>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</si>
  <si>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</si>
  <si>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</si>
  <si>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</si>
  <si>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</si>
  <si>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</si>
  <si>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CASH FLOW INTO THE BUSINESS</t>
  </si>
  <si>
    <t>Family Loan</t>
  </si>
  <si>
    <t>Sales - product 1 (add rows as req'd)</t>
  </si>
  <si>
    <t>TOTAL CASH FLOW IN</t>
  </si>
  <si>
    <t>CASH FLOW OUT OF THE BUSINESS</t>
  </si>
  <si>
    <t>Capital expenditure items (CapEx)</t>
  </si>
  <si>
    <t>Premises</t>
  </si>
  <si>
    <t>Vehicles</t>
  </si>
  <si>
    <t>Office equipment</t>
  </si>
  <si>
    <t>Manufacturing Equipment</t>
  </si>
  <si>
    <t>CapEx TOTAL</t>
  </si>
  <si>
    <t>Operating expenditure items (OpEx)</t>
  </si>
  <si>
    <t>Salaries (gross amount totals)</t>
  </si>
  <si>
    <t>Life cover scheme</t>
  </si>
  <si>
    <t>Rent</t>
  </si>
  <si>
    <t>Local taxes</t>
  </si>
  <si>
    <t>Combined business insurance</t>
  </si>
  <si>
    <t>Utilities</t>
  </si>
  <si>
    <t>IT Charges: Phone, Wifi and Website</t>
  </si>
  <si>
    <t>Legal &amp; intellectual property</t>
  </si>
  <si>
    <t>Accounting, payroll &amp; audit charges</t>
  </si>
  <si>
    <t>Business travel</t>
  </si>
  <si>
    <t>Bank charges</t>
  </si>
  <si>
    <t>Founders' Loan repayment</t>
  </si>
  <si>
    <t>Marketing</t>
  </si>
  <si>
    <t>Raw materials</t>
  </si>
  <si>
    <t>OpEx TOTAL</t>
  </si>
  <si>
    <t>TOTAL CASH FLOW OUT (CapEx + OpEx)</t>
  </si>
  <si>
    <t>MONTHLY NET CASH FLOW</t>
  </si>
  <si>
    <t>MONTHLY BANK BALANCE</t>
  </si>
  <si>
    <t>Cash flow forecast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</si>
</sst>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43A]* #,##0_-;\-[$€-43A]* #,##0_-;_-[$€-43A]* &quot;-&quot;_-;_-@"/>
  </numFmts>
  <fonts count="13" x14ac:knownFonts="1">
    <font>
      <sz val="10"/>
      <color rgb="FF000000"/>
      <name val="Arial"/>
    </font>
    <font>
      <b/>
      <sz val="9"/>
      <name val="Calibri"/>
    </font>
    <font>
      <sz val="9"/>
      <name val="Calibri"/>
    </font>
    <font>
      <sz val="9"/>
      <color rgb="FF000000"/>
      <name val="Calibri"/>
    </font>
    <font>
      <b/>
      <sz val="9"/>
      <color rgb="FF000000"/>
      <name val="Calibri"/>
    </font>
    <font>
      <b/>
      <sz val="16"/>
      <color rgb="FF993300"/>
      <name val="Calibri"/>
    </font>
    <font>
      <b/>
      <sz val="10"/>
      <name val="Calibri"/>
    </font>
    <font>
      <sz val="10"/>
      <name val="Calibri"/>
    </font>
    <font>
      <sz val="9"/>
      <color rgb="FF0000FF"/>
      <name val="Calibri"/>
    </font>
    <font>
      <b/>
      <i/>
      <sz val="9"/>
      <name val="Calibri"/>
    </font>
    <font>
      <b/>
      <i/>
      <sz val="9"/>
      <color rgb="FF008000"/>
      <name val="Calibri"/>
    </font>
    <font>
      <sz val="9"/>
      <color rgb="FF008000"/>
      <name val="Calibri"/>
    </font>
    <font>
      <b/>
      <sz val="10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  <fill>
      <patternFill patternType="solid">
        <fgColor rgb="FFDBE5F1"/>
        <bgColor rgb="FFDBE5F1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right" vertical="center"/>
    </xf>
    <xf numFmtId="164" fontId="7" fillId="3" borderId="7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0" fontId="7" fillId="0" borderId="0" xfId="0" applyFont="1" applyAlignment="1"/>
    <xf numFmtId="0" fontId="2" fillId="3" borderId="9" xfId="0" applyFont="1" applyFill="1" applyBorder="1" applyAlignment="1">
      <alignment horizontal="right" vertical="center"/>
    </xf>
    <xf numFmtId="164" fontId="2" fillId="3" borderId="10" xfId="0" applyNumberFormat="1" applyFont="1" applyFill="1" applyBorder="1" applyAlignment="1">
      <alignment horizontal="right" vertical="center"/>
    </xf>
    <xf numFmtId="164" fontId="2" fillId="3" borderId="11" xfId="0" applyNumberFormat="1" applyFont="1" applyFill="1" applyBorder="1" applyAlignment="1">
      <alignment horizontal="right" vertical="center"/>
    </xf>
    <xf numFmtId="164" fontId="2" fillId="3" borderId="12" xfId="0" applyNumberFormat="1" applyFont="1" applyFill="1" applyBorder="1" applyAlignment="1">
      <alignment horizontal="right" vertical="center"/>
    </xf>
    <xf numFmtId="164" fontId="1" fillId="3" borderId="9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164" fontId="2" fillId="3" borderId="14" xfId="0" applyNumberFormat="1" applyFont="1" applyFill="1" applyBorder="1" applyAlignment="1">
      <alignment horizontal="right" vertical="center"/>
    </xf>
    <xf numFmtId="164" fontId="2" fillId="3" borderId="15" xfId="0" applyNumberFormat="1" applyFont="1" applyFill="1" applyBorder="1" applyAlignment="1">
      <alignment horizontal="right" vertical="center"/>
    </xf>
    <xf numFmtId="164" fontId="2" fillId="3" borderId="16" xfId="0" applyNumberFormat="1" applyFont="1" applyFill="1" applyBorder="1" applyAlignment="1">
      <alignment horizontal="right" vertical="center"/>
    </xf>
    <xf numFmtId="164" fontId="1" fillId="3" borderId="13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right" vertical="center"/>
    </xf>
    <xf numFmtId="164" fontId="7" fillId="4" borderId="7" xfId="0" applyNumberFormat="1" applyFont="1" applyFill="1" applyBorder="1" applyAlignment="1">
      <alignment horizontal="right" vertical="center"/>
    </xf>
    <xf numFmtId="164" fontId="7" fillId="4" borderId="8" xfId="0" applyNumberFormat="1" applyFont="1" applyFill="1" applyBorder="1" applyAlignment="1">
      <alignment horizontal="right" vertical="center"/>
    </xf>
    <xf numFmtId="164" fontId="6" fillId="4" borderId="5" xfId="0" applyNumberFormat="1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left" vertical="center"/>
    </xf>
    <xf numFmtId="164" fontId="2" fillId="4" borderId="10" xfId="0" applyNumberFormat="1" applyFont="1" applyFill="1" applyBorder="1" applyAlignment="1">
      <alignment horizontal="right" vertical="center"/>
    </xf>
    <xf numFmtId="164" fontId="2" fillId="4" borderId="11" xfId="0" applyNumberFormat="1" applyFont="1" applyFill="1" applyBorder="1" applyAlignment="1">
      <alignment horizontal="right" vertical="center"/>
    </xf>
    <xf numFmtId="164" fontId="2" fillId="4" borderId="12" xfId="0" applyNumberFormat="1" applyFont="1" applyFill="1" applyBorder="1" applyAlignment="1">
      <alignment horizontal="right" vertical="center"/>
    </xf>
    <xf numFmtId="164" fontId="1" fillId="4" borderId="9" xfId="0" applyNumberFormat="1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164" fontId="2" fillId="4" borderId="14" xfId="0" applyNumberFormat="1" applyFont="1" applyFill="1" applyBorder="1" applyAlignment="1">
      <alignment horizontal="right" vertical="center"/>
    </xf>
    <xf numFmtId="164" fontId="2" fillId="4" borderId="15" xfId="0" applyNumberFormat="1" applyFont="1" applyFill="1" applyBorder="1" applyAlignment="1">
      <alignment horizontal="right" vertical="center"/>
    </xf>
    <xf numFmtId="164" fontId="2" fillId="4" borderId="16" xfId="0" applyNumberFormat="1" applyFont="1" applyFill="1" applyBorder="1" applyAlignment="1">
      <alignment horizontal="right" vertical="center"/>
    </xf>
    <xf numFmtId="164" fontId="1" fillId="4" borderId="13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164" fontId="1" fillId="4" borderId="17" xfId="0" applyNumberFormat="1" applyFont="1" applyFill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164" fontId="1" fillId="4" borderId="4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1" fontId="10" fillId="0" borderId="0" xfId="0" applyNumberFormat="1" applyFont="1" applyAlignment="1"/>
    <xf numFmtId="0" fontId="10" fillId="0" borderId="0" xfId="0" applyFont="1" applyAlignment="1"/>
    <xf numFmtId="0" fontId="9" fillId="4" borderId="5" xfId="0" applyFont="1" applyFill="1" applyBorder="1" applyAlignment="1">
      <alignment horizontal="left" vertical="center"/>
    </xf>
    <xf numFmtId="164" fontId="2" fillId="4" borderId="6" xfId="0" applyNumberFormat="1" applyFont="1" applyFill="1" applyBorder="1" applyAlignment="1">
      <alignment horizontal="right" vertical="center"/>
    </xf>
    <xf numFmtId="164" fontId="2" fillId="4" borderId="7" xfId="0" applyNumberFormat="1" applyFont="1" applyFill="1" applyBorder="1" applyAlignment="1">
      <alignment horizontal="right" vertical="center"/>
    </xf>
    <xf numFmtId="164" fontId="2" fillId="4" borderId="8" xfId="0" applyNumberFormat="1" applyFont="1" applyFill="1" applyBorder="1" applyAlignment="1">
      <alignment horizontal="right" vertical="center"/>
    </xf>
    <xf numFmtId="164" fontId="1" fillId="4" borderId="5" xfId="0" applyNumberFormat="1" applyFont="1" applyFill="1" applyBorder="1" applyAlignment="1">
      <alignment horizontal="right" vertical="center"/>
    </xf>
    <xf numFmtId="1" fontId="11" fillId="0" borderId="0" xfId="0" applyNumberFormat="1" applyFont="1" applyAlignment="1"/>
    <xf numFmtId="0" fontId="11" fillId="0" borderId="0" xfId="0" applyFont="1" applyAlignment="1"/>
    <xf numFmtId="0" fontId="6" fillId="4" borderId="1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right" vertical="center"/>
    </xf>
    <xf numFmtId="164" fontId="4" fillId="5" borderId="3" xfId="0" applyNumberFormat="1" applyFont="1" applyFill="1" applyBorder="1" applyAlignment="1">
      <alignment horizontal="right" vertical="center"/>
    </xf>
    <xf numFmtId="164" fontId="4" fillId="5" borderId="18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2" fillId="5" borderId="19" xfId="0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horizontal="right" vertical="center"/>
    </xf>
    <xf numFmtId="164" fontId="4" fillId="5" borderId="21" xfId="0" applyNumberFormat="1" applyFont="1" applyFill="1" applyBorder="1" applyAlignment="1">
      <alignment horizontal="right" vertical="center"/>
    </xf>
    <xf numFmtId="164" fontId="4" fillId="5" borderId="22" xfId="0" applyNumberFormat="1" applyFont="1" applyFill="1" applyBorder="1" applyAlignment="1">
      <alignment horizontal="right"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2" sqref="B2"/>
    </sheetView>
  </sheetViews>
  <sheetFormatPr defaultColWidth="14.44140625" defaultRowHeight="15" customHeight="1" x14ac:dyDescent="0.25"/>
  <cols>
    <col min="1" max="1" width="3.44140625" customWidth="1"/>
    <col min="2" max="2" width="31.109375" customWidth="1"/>
    <col min="3" max="3" width="9" customWidth="1"/>
    <col min="4" max="4" width="8" customWidth="1"/>
    <col min="5" max="5" width="7.6640625" customWidth="1"/>
    <col min="6" max="6" width="8" customWidth="1"/>
    <col min="7" max="7" width="7.6640625" customWidth="1"/>
    <col min="8" max="9" width="8.44140625" customWidth="1"/>
    <col min="10" max="10" width="7.6640625" customWidth="1"/>
    <col min="11" max="14" width="8.44140625" customWidth="1"/>
    <col min="15" max="15" width="9.109375" customWidth="1"/>
    <col min="16" max="16" width="8.6640625" customWidth="1"/>
    <col min="17" max="26" width="8" customWidth="1"/>
  </cols>
  <sheetData>
    <row r="1" spans="1:26" ht="9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1" customHeight="1" x14ac:dyDescent="0.25">
      <c r="A2" s="1"/>
      <c r="B2" s="5" t="s">
        <v>43</v>
      </c>
      <c r="C2" s="6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8" t="s">
        <v>11</v>
      </c>
      <c r="O2" s="9" t="s">
        <v>12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.75" customHeight="1" x14ac:dyDescent="0.3">
      <c r="A3" s="1">
        <v>1</v>
      </c>
      <c r="B3" s="11" t="s">
        <v>13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5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" customHeight="1" x14ac:dyDescent="0.25">
      <c r="A4" s="1">
        <v>2</v>
      </c>
      <c r="B4" s="17" t="s">
        <v>14</v>
      </c>
      <c r="C4" s="18">
        <v>40000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20">
        <v>0</v>
      </c>
      <c r="O4" s="21">
        <f t="shared" ref="O4:O6" si="0">SUM(C4:N4)</f>
        <v>40000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25">
      <c r="A5" s="1">
        <v>3</v>
      </c>
      <c r="B5" s="22" t="s">
        <v>15</v>
      </c>
      <c r="C5" s="23"/>
      <c r="D5" s="24">
        <v>3600</v>
      </c>
      <c r="E5" s="24">
        <v>8460</v>
      </c>
      <c r="F5" s="24">
        <v>9750</v>
      </c>
      <c r="G5" s="24">
        <v>11000</v>
      </c>
      <c r="H5" s="24">
        <v>12000</v>
      </c>
      <c r="I5" s="24">
        <v>13400</v>
      </c>
      <c r="J5" s="24">
        <v>15000</v>
      </c>
      <c r="K5" s="24">
        <v>19500</v>
      </c>
      <c r="L5" s="24">
        <v>21300</v>
      </c>
      <c r="M5" s="24">
        <v>22400</v>
      </c>
      <c r="N5" s="25">
        <v>21500</v>
      </c>
      <c r="O5" s="26">
        <f t="shared" si="0"/>
        <v>157910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 x14ac:dyDescent="0.25">
      <c r="A6" s="1">
        <v>4</v>
      </c>
      <c r="B6" s="27" t="s">
        <v>16</v>
      </c>
      <c r="C6" s="28">
        <f t="shared" ref="C6:N6" si="1">SUM(C4:C5)</f>
        <v>40000</v>
      </c>
      <c r="D6" s="29">
        <f t="shared" si="1"/>
        <v>3600</v>
      </c>
      <c r="E6" s="29">
        <f t="shared" si="1"/>
        <v>8460</v>
      </c>
      <c r="F6" s="29">
        <f t="shared" si="1"/>
        <v>9750</v>
      </c>
      <c r="G6" s="29">
        <f t="shared" si="1"/>
        <v>11000</v>
      </c>
      <c r="H6" s="29">
        <f t="shared" si="1"/>
        <v>12000</v>
      </c>
      <c r="I6" s="29">
        <f t="shared" si="1"/>
        <v>13400</v>
      </c>
      <c r="J6" s="29">
        <f t="shared" si="1"/>
        <v>15000</v>
      </c>
      <c r="K6" s="29">
        <f t="shared" si="1"/>
        <v>19500</v>
      </c>
      <c r="L6" s="29">
        <f t="shared" si="1"/>
        <v>21300</v>
      </c>
      <c r="M6" s="29">
        <f t="shared" si="1"/>
        <v>22400</v>
      </c>
      <c r="N6" s="30">
        <f t="shared" si="1"/>
        <v>21500</v>
      </c>
      <c r="O6" s="31">
        <f t="shared" si="0"/>
        <v>197910</v>
      </c>
      <c r="P6" s="32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2.75" customHeight="1" x14ac:dyDescent="0.3">
      <c r="A7" s="1">
        <v>5</v>
      </c>
      <c r="B7" s="34" t="s">
        <v>17</v>
      </c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  <c r="O7" s="38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2" customHeight="1" x14ac:dyDescent="0.25">
      <c r="A8" s="1">
        <v>6</v>
      </c>
      <c r="B8" s="39" t="s">
        <v>18</v>
      </c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  <c r="O8" s="43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25">
      <c r="A9" s="1">
        <v>7</v>
      </c>
      <c r="B9" s="44" t="s">
        <v>19</v>
      </c>
      <c r="C9" s="40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  <c r="O9" s="43">
        <f t="shared" ref="O9:O13" si="2">SUM(C9:N9)</f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25">
      <c r="A10" s="1">
        <v>8</v>
      </c>
      <c r="B10" s="44" t="s">
        <v>20</v>
      </c>
      <c r="C10" s="40">
        <v>0</v>
      </c>
      <c r="D10" s="41">
        <v>3800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2">
        <v>0</v>
      </c>
      <c r="O10" s="43">
        <f t="shared" si="2"/>
        <v>3800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25">
      <c r="A11" s="1">
        <v>9</v>
      </c>
      <c r="B11" s="44" t="s">
        <v>21</v>
      </c>
      <c r="C11" s="40">
        <v>2500</v>
      </c>
      <c r="D11" s="41">
        <v>3200</v>
      </c>
      <c r="E11" s="41">
        <v>500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350</v>
      </c>
      <c r="L11" s="41">
        <v>0</v>
      </c>
      <c r="M11" s="41">
        <v>0</v>
      </c>
      <c r="N11" s="42">
        <v>620</v>
      </c>
      <c r="O11" s="43">
        <f t="shared" si="2"/>
        <v>7170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 x14ac:dyDescent="0.25">
      <c r="A12" s="1">
        <v>10</v>
      </c>
      <c r="B12" s="45" t="s">
        <v>22</v>
      </c>
      <c r="C12" s="46">
        <v>7600</v>
      </c>
      <c r="D12" s="47">
        <v>2375</v>
      </c>
      <c r="E12" s="47">
        <v>750</v>
      </c>
      <c r="F12" s="47">
        <v>1275</v>
      </c>
      <c r="G12" s="47">
        <v>325</v>
      </c>
      <c r="H12" s="47">
        <v>1855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8">
        <v>0</v>
      </c>
      <c r="O12" s="49">
        <f t="shared" si="2"/>
        <v>14180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25">
      <c r="A13" s="1">
        <v>11</v>
      </c>
      <c r="B13" s="50" t="s">
        <v>23</v>
      </c>
      <c r="C13" s="51">
        <f t="shared" ref="C13:N13" si="3">SUM(C9:C12)</f>
        <v>10100</v>
      </c>
      <c r="D13" s="52">
        <f t="shared" si="3"/>
        <v>9375</v>
      </c>
      <c r="E13" s="52">
        <f t="shared" si="3"/>
        <v>1250</v>
      </c>
      <c r="F13" s="52">
        <f t="shared" si="3"/>
        <v>1275</v>
      </c>
      <c r="G13" s="52">
        <f t="shared" si="3"/>
        <v>325</v>
      </c>
      <c r="H13" s="52">
        <f t="shared" si="3"/>
        <v>1855</v>
      </c>
      <c r="I13" s="52">
        <f t="shared" si="3"/>
        <v>0</v>
      </c>
      <c r="J13" s="52">
        <f t="shared" si="3"/>
        <v>0</v>
      </c>
      <c r="K13" s="52">
        <f t="shared" si="3"/>
        <v>350</v>
      </c>
      <c r="L13" s="52">
        <f t="shared" si="3"/>
        <v>0</v>
      </c>
      <c r="M13" s="52">
        <f t="shared" si="3"/>
        <v>0</v>
      </c>
      <c r="N13" s="53">
        <f t="shared" si="3"/>
        <v>620</v>
      </c>
      <c r="O13" s="54">
        <f t="shared" si="2"/>
        <v>25150</v>
      </c>
      <c r="P13" s="55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2" customHeight="1" x14ac:dyDescent="0.25">
      <c r="A14" s="1">
        <v>12</v>
      </c>
      <c r="B14" s="57" t="s">
        <v>24</v>
      </c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6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25">
      <c r="A15" s="1">
        <v>13</v>
      </c>
      <c r="B15" s="44" t="s">
        <v>25</v>
      </c>
      <c r="C15" s="40">
        <v>2000</v>
      </c>
      <c r="D15" s="41">
        <v>2000</v>
      </c>
      <c r="E15" s="41">
        <v>2000</v>
      </c>
      <c r="F15" s="41">
        <v>3000</v>
      </c>
      <c r="G15" s="41">
        <v>3000</v>
      </c>
      <c r="H15" s="41">
        <v>3000</v>
      </c>
      <c r="I15" s="41">
        <v>4000</v>
      </c>
      <c r="J15" s="41">
        <v>4000</v>
      </c>
      <c r="K15" s="41">
        <v>4000</v>
      </c>
      <c r="L15" s="41">
        <v>5000</v>
      </c>
      <c r="M15" s="41">
        <v>5000</v>
      </c>
      <c r="N15" s="42">
        <v>5000</v>
      </c>
      <c r="O15" s="43">
        <f t="shared" ref="O15:O29" si="4">SUM(C15:N15)</f>
        <v>42000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 x14ac:dyDescent="0.25">
      <c r="A16" s="1">
        <v>14</v>
      </c>
      <c r="B16" s="44" t="s">
        <v>26</v>
      </c>
      <c r="C16" s="40">
        <v>250</v>
      </c>
      <c r="D16" s="41">
        <v>275</v>
      </c>
      <c r="E16" s="41">
        <v>275</v>
      </c>
      <c r="F16" s="41">
        <v>325</v>
      </c>
      <c r="G16" s="41">
        <v>325</v>
      </c>
      <c r="H16" s="41">
        <v>325</v>
      </c>
      <c r="I16" s="41">
        <v>325</v>
      </c>
      <c r="J16" s="41">
        <v>350</v>
      </c>
      <c r="K16" s="41">
        <v>350</v>
      </c>
      <c r="L16" s="41">
        <v>350</v>
      </c>
      <c r="M16" s="41">
        <v>350</v>
      </c>
      <c r="N16" s="42">
        <v>350</v>
      </c>
      <c r="O16" s="43">
        <f t="shared" si="4"/>
        <v>3850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 x14ac:dyDescent="0.25">
      <c r="A17" s="1">
        <v>15</v>
      </c>
      <c r="B17" s="44" t="s">
        <v>27</v>
      </c>
      <c r="C17" s="40">
        <v>3600</v>
      </c>
      <c r="D17" s="41">
        <v>1800</v>
      </c>
      <c r="E17" s="41">
        <v>1800</v>
      </c>
      <c r="F17" s="41">
        <v>1800</v>
      </c>
      <c r="G17" s="41">
        <v>1800</v>
      </c>
      <c r="H17" s="41">
        <v>1800</v>
      </c>
      <c r="I17" s="41">
        <v>1800</v>
      </c>
      <c r="J17" s="41">
        <v>1800</v>
      </c>
      <c r="K17" s="41">
        <v>1800</v>
      </c>
      <c r="L17" s="41">
        <v>1800</v>
      </c>
      <c r="M17" s="41">
        <v>1800</v>
      </c>
      <c r="N17" s="42">
        <v>1800</v>
      </c>
      <c r="O17" s="43">
        <f t="shared" si="4"/>
        <v>23400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25">
      <c r="A18" s="1">
        <v>16</v>
      </c>
      <c r="B18" s="44" t="s">
        <v>28</v>
      </c>
      <c r="C18" s="40">
        <v>250</v>
      </c>
      <c r="D18" s="41">
        <v>250</v>
      </c>
      <c r="E18" s="41">
        <v>250</v>
      </c>
      <c r="F18" s="41">
        <v>250</v>
      </c>
      <c r="G18" s="41">
        <v>250</v>
      </c>
      <c r="H18" s="41">
        <v>250</v>
      </c>
      <c r="I18" s="41">
        <v>250</v>
      </c>
      <c r="J18" s="41">
        <v>250</v>
      </c>
      <c r="K18" s="41">
        <v>250</v>
      </c>
      <c r="L18" s="41">
        <v>250</v>
      </c>
      <c r="M18" s="41">
        <v>250</v>
      </c>
      <c r="N18" s="42">
        <v>250</v>
      </c>
      <c r="O18" s="43">
        <f t="shared" si="4"/>
        <v>3000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25">
      <c r="A19" s="1">
        <v>17</v>
      </c>
      <c r="B19" s="44" t="s">
        <v>29</v>
      </c>
      <c r="C19" s="40">
        <v>350</v>
      </c>
      <c r="D19" s="41">
        <v>350</v>
      </c>
      <c r="E19" s="41">
        <v>350</v>
      </c>
      <c r="F19" s="41">
        <v>350</v>
      </c>
      <c r="G19" s="41">
        <v>350</v>
      </c>
      <c r="H19" s="41">
        <v>350</v>
      </c>
      <c r="I19" s="41">
        <v>350</v>
      </c>
      <c r="J19" s="41">
        <v>350</v>
      </c>
      <c r="K19" s="41">
        <v>350</v>
      </c>
      <c r="L19" s="41">
        <v>350</v>
      </c>
      <c r="M19" s="41">
        <v>350</v>
      </c>
      <c r="N19" s="42">
        <v>350</v>
      </c>
      <c r="O19" s="43">
        <f t="shared" si="4"/>
        <v>4200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25">
      <c r="A20" s="1">
        <v>18</v>
      </c>
      <c r="B20" s="44" t="s">
        <v>30</v>
      </c>
      <c r="C20" s="40">
        <v>180</v>
      </c>
      <c r="D20" s="41">
        <v>180</v>
      </c>
      <c r="E20" s="41">
        <v>180</v>
      </c>
      <c r="F20" s="41">
        <v>180</v>
      </c>
      <c r="G20" s="41">
        <v>180</v>
      </c>
      <c r="H20" s="41">
        <v>180</v>
      </c>
      <c r="I20" s="41">
        <v>180</v>
      </c>
      <c r="J20" s="41">
        <v>180</v>
      </c>
      <c r="K20" s="41">
        <v>180</v>
      </c>
      <c r="L20" s="41">
        <v>180</v>
      </c>
      <c r="M20" s="41">
        <v>180</v>
      </c>
      <c r="N20" s="42">
        <v>180</v>
      </c>
      <c r="O20" s="43">
        <f t="shared" si="4"/>
        <v>2160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25">
      <c r="A21" s="1">
        <v>19</v>
      </c>
      <c r="B21" s="44" t="s">
        <v>31</v>
      </c>
      <c r="C21" s="40">
        <v>120</v>
      </c>
      <c r="D21" s="41">
        <v>120</v>
      </c>
      <c r="E21" s="41">
        <v>120</v>
      </c>
      <c r="F21" s="41">
        <v>120</v>
      </c>
      <c r="G21" s="41">
        <v>120</v>
      </c>
      <c r="H21" s="41">
        <v>120</v>
      </c>
      <c r="I21" s="41">
        <v>120</v>
      </c>
      <c r="J21" s="41">
        <v>120</v>
      </c>
      <c r="K21" s="41">
        <v>120</v>
      </c>
      <c r="L21" s="41">
        <v>120</v>
      </c>
      <c r="M21" s="41">
        <v>120</v>
      </c>
      <c r="N21" s="42">
        <v>120</v>
      </c>
      <c r="O21" s="43">
        <f t="shared" si="4"/>
        <v>1440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25">
      <c r="A22" s="1">
        <v>20</v>
      </c>
      <c r="B22" s="44" t="s">
        <v>32</v>
      </c>
      <c r="C22" s="40">
        <v>1400</v>
      </c>
      <c r="D22" s="41">
        <v>0</v>
      </c>
      <c r="E22" s="41">
        <v>0</v>
      </c>
      <c r="F22" s="41">
        <v>0</v>
      </c>
      <c r="G22" s="41">
        <v>2000</v>
      </c>
      <c r="H22" s="41">
        <v>0</v>
      </c>
      <c r="I22" s="41">
        <v>0</v>
      </c>
      <c r="J22" s="41">
        <v>0</v>
      </c>
      <c r="K22" s="41">
        <v>0</v>
      </c>
      <c r="L22" s="41">
        <v>1200</v>
      </c>
      <c r="M22" s="41">
        <v>0</v>
      </c>
      <c r="N22" s="42">
        <v>0</v>
      </c>
      <c r="O22" s="43">
        <f t="shared" si="4"/>
        <v>4600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25">
      <c r="A23" s="1">
        <v>21</v>
      </c>
      <c r="B23" s="44" t="s">
        <v>33</v>
      </c>
      <c r="C23" s="40">
        <v>1200</v>
      </c>
      <c r="D23" s="41">
        <v>50</v>
      </c>
      <c r="E23" s="41">
        <v>50</v>
      </c>
      <c r="F23" s="41">
        <v>50</v>
      </c>
      <c r="G23" s="41">
        <v>50</v>
      </c>
      <c r="H23" s="41">
        <v>50</v>
      </c>
      <c r="I23" s="41">
        <v>50</v>
      </c>
      <c r="J23" s="41">
        <v>50</v>
      </c>
      <c r="K23" s="41">
        <v>50</v>
      </c>
      <c r="L23" s="41">
        <v>50</v>
      </c>
      <c r="M23" s="41">
        <v>2550</v>
      </c>
      <c r="N23" s="42">
        <v>50</v>
      </c>
      <c r="O23" s="43">
        <f t="shared" si="4"/>
        <v>4250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25">
      <c r="A24" s="1">
        <v>22</v>
      </c>
      <c r="B24" s="44" t="s">
        <v>34</v>
      </c>
      <c r="C24" s="40">
        <v>100</v>
      </c>
      <c r="D24" s="41">
        <v>100</v>
      </c>
      <c r="E24" s="41">
        <v>100</v>
      </c>
      <c r="F24" s="41">
        <v>100</v>
      </c>
      <c r="G24" s="41">
        <v>100</v>
      </c>
      <c r="H24" s="41">
        <v>500</v>
      </c>
      <c r="I24" s="41">
        <v>500</v>
      </c>
      <c r="J24" s="41">
        <v>100</v>
      </c>
      <c r="K24" s="41">
        <v>100</v>
      </c>
      <c r="L24" s="41">
        <v>100</v>
      </c>
      <c r="M24" s="41">
        <v>100</v>
      </c>
      <c r="N24" s="42">
        <v>100</v>
      </c>
      <c r="O24" s="43">
        <f t="shared" si="4"/>
        <v>2000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25">
      <c r="A25" s="1">
        <v>23</v>
      </c>
      <c r="B25" s="44" t="s">
        <v>35</v>
      </c>
      <c r="C25" s="40">
        <v>25</v>
      </c>
      <c r="D25" s="41">
        <v>25</v>
      </c>
      <c r="E25" s="41">
        <v>25</v>
      </c>
      <c r="F25" s="41">
        <v>25</v>
      </c>
      <c r="G25" s="41">
        <v>25</v>
      </c>
      <c r="H25" s="41">
        <v>25</v>
      </c>
      <c r="I25" s="41">
        <v>25</v>
      </c>
      <c r="J25" s="41">
        <v>25</v>
      </c>
      <c r="K25" s="41">
        <v>25</v>
      </c>
      <c r="L25" s="41">
        <v>25</v>
      </c>
      <c r="M25" s="41">
        <v>25</v>
      </c>
      <c r="N25" s="42">
        <v>25</v>
      </c>
      <c r="O25" s="43">
        <f t="shared" si="4"/>
        <v>300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25">
      <c r="A26" s="1">
        <v>24</v>
      </c>
      <c r="B26" s="44" t="s">
        <v>36</v>
      </c>
      <c r="C26" s="40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5000</v>
      </c>
      <c r="K26" s="41">
        <v>5000</v>
      </c>
      <c r="L26" s="41">
        <v>5000</v>
      </c>
      <c r="M26" s="41">
        <v>5000</v>
      </c>
      <c r="N26" s="42">
        <v>5000</v>
      </c>
      <c r="O26" s="43">
        <f t="shared" si="4"/>
        <v>25000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25">
      <c r="A27" s="1">
        <v>25</v>
      </c>
      <c r="B27" s="44" t="s">
        <v>37</v>
      </c>
      <c r="C27" s="40">
        <v>200</v>
      </c>
      <c r="D27" s="41">
        <v>100</v>
      </c>
      <c r="E27" s="41">
        <v>700</v>
      </c>
      <c r="F27" s="41">
        <v>500</v>
      </c>
      <c r="G27" s="41">
        <v>100</v>
      </c>
      <c r="H27" s="41">
        <v>1500</v>
      </c>
      <c r="I27" s="41">
        <v>2000</v>
      </c>
      <c r="J27" s="41">
        <v>100</v>
      </c>
      <c r="K27" s="41">
        <v>2000</v>
      </c>
      <c r="L27" s="41">
        <v>1500</v>
      </c>
      <c r="M27" s="41">
        <v>250</v>
      </c>
      <c r="N27" s="42">
        <v>250</v>
      </c>
      <c r="O27" s="43">
        <f t="shared" si="4"/>
        <v>9200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5">
      <c r="A28" s="1">
        <v>26</v>
      </c>
      <c r="B28" s="45" t="s">
        <v>38</v>
      </c>
      <c r="C28" s="46">
        <v>2370</v>
      </c>
      <c r="D28" s="47">
        <v>1790</v>
      </c>
      <c r="E28" s="47">
        <v>1250</v>
      </c>
      <c r="F28" s="47">
        <v>1730</v>
      </c>
      <c r="G28" s="47">
        <v>2350</v>
      </c>
      <c r="H28" s="47">
        <v>2160</v>
      </c>
      <c r="I28" s="47">
        <v>3150</v>
      </c>
      <c r="J28" s="47">
        <v>3250</v>
      </c>
      <c r="K28" s="47">
        <v>3900</v>
      </c>
      <c r="L28" s="47">
        <v>3490</v>
      </c>
      <c r="M28" s="47">
        <v>3620</v>
      </c>
      <c r="N28" s="48">
        <v>3820</v>
      </c>
      <c r="O28" s="49">
        <f t="shared" si="4"/>
        <v>32880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25">
      <c r="A29" s="1">
        <v>27</v>
      </c>
      <c r="B29" s="50" t="s">
        <v>39</v>
      </c>
      <c r="C29" s="51">
        <f t="shared" ref="C29:N29" si="5">SUM(C15:C28)</f>
        <v>12045</v>
      </c>
      <c r="D29" s="52">
        <f t="shared" si="5"/>
        <v>7040</v>
      </c>
      <c r="E29" s="52">
        <f t="shared" si="5"/>
        <v>7100</v>
      </c>
      <c r="F29" s="52">
        <f t="shared" si="5"/>
        <v>8430</v>
      </c>
      <c r="G29" s="52">
        <f t="shared" si="5"/>
        <v>10650</v>
      </c>
      <c r="H29" s="52">
        <f t="shared" si="5"/>
        <v>10260</v>
      </c>
      <c r="I29" s="52">
        <f t="shared" si="5"/>
        <v>12750</v>
      </c>
      <c r="J29" s="52">
        <f t="shared" si="5"/>
        <v>15575</v>
      </c>
      <c r="K29" s="52">
        <f t="shared" si="5"/>
        <v>18125</v>
      </c>
      <c r="L29" s="52">
        <f t="shared" si="5"/>
        <v>19415</v>
      </c>
      <c r="M29" s="52">
        <f t="shared" si="5"/>
        <v>19595</v>
      </c>
      <c r="N29" s="53">
        <f t="shared" si="5"/>
        <v>17295</v>
      </c>
      <c r="O29" s="54">
        <f t="shared" si="4"/>
        <v>158280</v>
      </c>
      <c r="P29" s="62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ht="24" customHeight="1" x14ac:dyDescent="0.25">
      <c r="A30" s="1">
        <v>28</v>
      </c>
      <c r="B30" s="64" t="s">
        <v>40</v>
      </c>
      <c r="C30" s="65">
        <f t="shared" ref="C30:O30" si="6">C13+C29</f>
        <v>22145</v>
      </c>
      <c r="D30" s="52">
        <f t="shared" si="6"/>
        <v>16415</v>
      </c>
      <c r="E30" s="52">
        <f t="shared" si="6"/>
        <v>8350</v>
      </c>
      <c r="F30" s="52">
        <f t="shared" si="6"/>
        <v>9705</v>
      </c>
      <c r="G30" s="52">
        <f t="shared" si="6"/>
        <v>10975</v>
      </c>
      <c r="H30" s="52">
        <f t="shared" si="6"/>
        <v>12115</v>
      </c>
      <c r="I30" s="52">
        <f t="shared" si="6"/>
        <v>12750</v>
      </c>
      <c r="J30" s="52">
        <f t="shared" si="6"/>
        <v>15575</v>
      </c>
      <c r="K30" s="52">
        <f t="shared" si="6"/>
        <v>18475</v>
      </c>
      <c r="L30" s="52">
        <f t="shared" si="6"/>
        <v>19415</v>
      </c>
      <c r="M30" s="52">
        <f t="shared" si="6"/>
        <v>19595</v>
      </c>
      <c r="N30" s="53">
        <f t="shared" si="6"/>
        <v>17915</v>
      </c>
      <c r="O30" s="54">
        <f t="shared" si="6"/>
        <v>183430</v>
      </c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24" customHeight="1" x14ac:dyDescent="0.25">
      <c r="A31" s="1">
        <v>29</v>
      </c>
      <c r="B31" s="66" t="s">
        <v>41</v>
      </c>
      <c r="C31" s="67">
        <f t="shared" ref="C31:N31" si="7">C6-C30</f>
        <v>17855</v>
      </c>
      <c r="D31" s="68">
        <f t="shared" si="7"/>
        <v>-12815</v>
      </c>
      <c r="E31" s="68">
        <f t="shared" si="7"/>
        <v>110</v>
      </c>
      <c r="F31" s="68">
        <f t="shared" si="7"/>
        <v>45</v>
      </c>
      <c r="G31" s="68">
        <f t="shared" si="7"/>
        <v>25</v>
      </c>
      <c r="H31" s="68">
        <f t="shared" si="7"/>
        <v>-115</v>
      </c>
      <c r="I31" s="68">
        <f t="shared" si="7"/>
        <v>650</v>
      </c>
      <c r="J31" s="68">
        <f t="shared" si="7"/>
        <v>-575</v>
      </c>
      <c r="K31" s="68">
        <f t="shared" si="7"/>
        <v>1025</v>
      </c>
      <c r="L31" s="68">
        <f t="shared" si="7"/>
        <v>1885</v>
      </c>
      <c r="M31" s="68">
        <f t="shared" si="7"/>
        <v>2805</v>
      </c>
      <c r="N31" s="69">
        <f t="shared" si="7"/>
        <v>3585</v>
      </c>
      <c r="O31" s="70"/>
      <c r="P31" s="71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24.75" customHeight="1" x14ac:dyDescent="0.25">
      <c r="A32" s="1">
        <v>30</v>
      </c>
      <c r="B32" s="73" t="s">
        <v>42</v>
      </c>
      <c r="C32" s="74">
        <f>C31</f>
        <v>17855</v>
      </c>
      <c r="D32" s="75">
        <f t="shared" ref="D32:N32" si="8">C32+D31</f>
        <v>5040</v>
      </c>
      <c r="E32" s="75">
        <f t="shared" si="8"/>
        <v>5150</v>
      </c>
      <c r="F32" s="75">
        <f t="shared" si="8"/>
        <v>5195</v>
      </c>
      <c r="G32" s="75">
        <f t="shared" si="8"/>
        <v>5220</v>
      </c>
      <c r="H32" s="75">
        <f t="shared" si="8"/>
        <v>5105</v>
      </c>
      <c r="I32" s="75">
        <f t="shared" si="8"/>
        <v>5755</v>
      </c>
      <c r="J32" s="75">
        <f t="shared" si="8"/>
        <v>5180</v>
      </c>
      <c r="K32" s="75">
        <f t="shared" si="8"/>
        <v>6205</v>
      </c>
      <c r="L32" s="75">
        <f t="shared" si="8"/>
        <v>8090</v>
      </c>
      <c r="M32" s="75">
        <f t="shared" si="8"/>
        <v>10895</v>
      </c>
      <c r="N32" s="76">
        <f t="shared" si="8"/>
        <v>14480</v>
      </c>
      <c r="O32" s="70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ht="12" customHeight="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77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77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77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77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77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7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77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77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77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77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77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77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7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7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7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7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7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77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77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77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77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77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77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77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77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77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77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77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77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77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77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77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77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77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77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77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77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77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77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77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77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77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77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77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77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77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77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77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77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77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77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77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77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77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77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77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77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77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77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77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77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77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77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77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77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77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77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77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77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77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77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77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77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77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77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77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77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77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77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77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77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77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77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77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77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77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77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77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77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77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77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77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77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77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77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77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77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77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77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77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77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77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77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77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77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77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77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77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77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77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77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77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77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77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77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77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77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77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77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77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77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77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77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77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77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77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77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77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77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77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77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77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77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77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77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77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77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77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77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77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77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77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77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77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77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77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77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77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77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77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77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77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77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77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77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77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77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77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77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77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77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77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77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77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77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77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77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77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77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77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77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77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77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77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77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77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77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77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77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77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77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77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77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77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77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77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77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77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77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77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77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77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77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77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77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77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77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77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77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77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77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77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77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77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77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77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77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77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77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77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77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77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77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77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77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77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77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77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77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77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77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77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77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77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77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77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77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77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77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77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77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77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77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77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77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77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77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77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77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77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77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77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77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77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77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77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77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77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77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77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77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77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77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77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77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77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77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77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77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77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77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77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77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77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77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77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77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77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77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77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77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77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77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77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77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77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77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77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77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77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77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77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77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77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77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77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77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77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77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77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77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77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77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77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77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77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77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77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77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77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77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77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77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77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77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77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77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77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77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77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77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77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77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77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77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77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77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77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77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77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77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77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77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77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77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77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77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77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77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77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77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77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77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77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77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77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77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77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77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77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77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77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77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77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77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77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77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77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77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77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77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77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77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77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77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77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77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77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77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77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77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77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77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77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77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77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77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77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77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77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77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77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77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77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77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77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77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77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77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77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77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77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77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77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77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77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77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77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77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77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77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77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77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77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77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77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77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77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77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77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77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77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77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77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77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77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77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77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77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77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77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77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77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77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77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77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77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77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77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77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77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77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77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77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77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77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77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77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77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77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77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77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77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77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77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77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77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77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77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77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77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77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77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77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77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77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77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77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77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77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77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77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77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77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77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77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77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77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77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77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77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77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77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77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77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77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77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77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77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77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77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77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77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77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77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77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77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77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77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77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77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77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77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77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77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77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77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77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77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77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77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77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77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77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77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77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77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77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77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77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77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77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77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77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77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77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77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77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77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77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77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77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77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77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77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77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77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77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77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77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77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77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77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77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77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77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77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77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77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77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77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77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77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77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77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77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77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77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77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77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77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77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77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77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77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77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77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77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77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77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77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77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77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77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77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77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77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77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77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77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77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77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77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77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77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77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77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77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77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77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77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77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77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77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77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77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77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77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77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77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77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77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77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77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77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77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77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77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77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77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77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77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77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77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77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77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77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77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77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77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77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77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77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77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77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77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77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77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77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77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77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77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77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77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77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77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77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77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77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77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77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77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77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77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77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77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77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77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77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77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77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77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77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77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77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77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77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77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77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77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77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77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77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77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77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77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77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77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77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77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77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77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77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77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77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77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77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77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77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77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77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77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77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77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77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77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77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77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77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77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77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77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77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77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77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77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77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77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77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77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77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77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77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77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77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77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77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77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77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77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77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77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77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77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77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77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77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77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77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77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77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77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77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77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77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77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77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77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77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77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77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77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77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77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77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77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77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77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77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77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77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77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77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77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77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77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77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77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77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77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77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77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77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77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77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77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77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77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77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77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77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77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77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77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77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77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77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77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77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77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77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77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77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77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77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77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77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77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77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77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77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77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77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77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77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77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77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77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77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77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77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77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77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77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77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77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77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77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77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77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77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77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77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77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77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77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77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77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77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77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77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77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77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77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77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77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77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77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77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77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77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77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77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77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77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77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77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77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77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77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77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77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77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77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77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77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77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77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77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77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77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77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77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77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77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77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77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77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77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77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77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77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77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77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77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77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77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77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77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77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77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77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77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77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77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77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77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77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77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77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77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77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77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77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77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77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77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77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77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77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77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77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77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77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77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77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77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77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77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77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77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77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77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77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77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77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77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77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77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77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77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77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77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77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77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77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77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77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77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77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77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77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77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77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77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77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77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77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77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77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77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77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77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77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77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77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77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77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77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77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77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77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77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77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77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77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77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77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77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77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77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77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77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77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77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77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77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77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77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77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77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77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77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77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77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77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77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77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77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77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77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77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77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77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77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77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77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77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77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77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77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77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77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77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77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77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77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77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77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77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77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77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77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77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77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77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77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77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forecast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2019-08-14T11:55:08Z</dcterms:created>
  <dcterms:modified xsi:type="dcterms:W3CDTF">2019-08-14T11:55:08Z</dcterms:modified>
</cp:coreProperties>
</file>